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0"/>
  </bookViews>
  <sheets>
    <sheet name="канализация" sheetId="1" r:id="rId1"/>
  </sheets>
  <definedNames/>
  <calcPr fullCalcOnLoad="1"/>
</workbook>
</file>

<file path=xl/sharedStrings.xml><?xml version="1.0" encoding="utf-8"?>
<sst xmlns="http://schemas.openxmlformats.org/spreadsheetml/2006/main" count="103" uniqueCount="53">
  <si>
    <t>март</t>
  </si>
  <si>
    <t>май</t>
  </si>
  <si>
    <t>июнь</t>
  </si>
  <si>
    <t>июль</t>
  </si>
  <si>
    <t>куб. м</t>
  </si>
  <si>
    <t>Итого по школам</t>
  </si>
  <si>
    <t>Итого по ДОУ</t>
  </si>
  <si>
    <t>Итого по образованию</t>
  </si>
  <si>
    <t>руб.</t>
  </si>
  <si>
    <t>ед. изм.</t>
  </si>
  <si>
    <t>январь</t>
  </si>
  <si>
    <t>февраль</t>
  </si>
  <si>
    <t>апрель</t>
  </si>
  <si>
    <t>август</t>
  </si>
  <si>
    <t>октябрь</t>
  </si>
  <si>
    <t>ноябрь</t>
  </si>
  <si>
    <t>декабрь</t>
  </si>
  <si>
    <t>куб.м</t>
  </si>
  <si>
    <t>МОБУ СОШ с. Ивановка</t>
  </si>
  <si>
    <t>МОБУ СОШ с. Михайловка им. Крушанова</t>
  </si>
  <si>
    <t>Всего по учреждениям</t>
  </si>
  <si>
    <t>МДОБУ "Ручеек"</t>
  </si>
  <si>
    <t>МДОБУ "Росинка"</t>
  </si>
  <si>
    <t>МДОБУ "Золотой ключик"</t>
  </si>
  <si>
    <t>МДОБУ "Василек"</t>
  </si>
  <si>
    <t>МДОБУ "Светлячок"</t>
  </si>
  <si>
    <t>МДОБУ "Буратино"</t>
  </si>
  <si>
    <t>в том  числе по месяцам</t>
  </si>
  <si>
    <t>Наименование
потребителей</t>
  </si>
  <si>
    <t>сентябрь</t>
  </si>
  <si>
    <t>ММБУК ММР "МКИО"</t>
  </si>
  <si>
    <t xml:space="preserve"> руб.</t>
  </si>
  <si>
    <t>МКУ "УОТОД АММР"</t>
  </si>
  <si>
    <t>МОБУ СОШ  № 2     пос. Новошахтинский</t>
  </si>
  <si>
    <t>МДОБУ "Березка" (с.Михайловка)</t>
  </si>
  <si>
    <t>МДОБУ "Березка" (с. Ляличи)</t>
  </si>
  <si>
    <t>МДОБУ "Журавлик" с.Ивановка</t>
  </si>
  <si>
    <t>МБУ Редакция районной газеты "Вперед"</t>
  </si>
  <si>
    <t>МБУ ДО "ДШИ" с.Михайловка для п.Новошахтинский</t>
  </si>
  <si>
    <t>МБОУ СОШ с. Кремово</t>
  </si>
  <si>
    <t>МБОУ СОШ с. Ляличи</t>
  </si>
  <si>
    <t>МБОУ СОШ  с. Осиновка</t>
  </si>
  <si>
    <t xml:space="preserve">МБОУ СОШ с. Первомайское </t>
  </si>
  <si>
    <t>МБОУ СОШ с. Ширяевка</t>
  </si>
  <si>
    <t>МБОУ СОШ № 1     пос. Новошахтинский</t>
  </si>
  <si>
    <t>Лимит на
2023 год</t>
  </si>
  <si>
    <t xml:space="preserve"> Лимиты бюджетных средств на водоотведение в 2024 году для 
учреждений, финансируемых из  средств местного бюджета</t>
  </si>
  <si>
    <t>Тарифы: КГУП "Приморский водоканал " - для потребителей Михайловского СП на 1 полугодие 2024 года - 38,21 руб/куб.м; на 2 полугодие - 41,95 руб/куб.м.</t>
  </si>
  <si>
    <t>Тарифы: КГУП "Приморский водоканал " - для потребителей Ивановского СП на 1 полугодие 2024 года - 27,71 руб/куб.м; на 2 полугодие - 28,19 руб/куб.м.</t>
  </si>
  <si>
    <t>Тарифы: КГУП "Приморский водоканал " - для потребителей Осиновского, Сунятсенского, Григорьевского, Кремовского СП на 1 полугодие 2024 года - 21,32 руб/куб.м; на 2 полугодие - 22,42 руб/куб.м.</t>
  </si>
  <si>
    <t xml:space="preserve"> КГУП "Примтеплоэнерго" для потребителей Новошахтинского ГП на 1 полугодие 2024 года - 27,14 руб./куб.м; на 2 полугодие - 29,80, руб./куб.м  </t>
  </si>
  <si>
    <r>
      <t xml:space="preserve">МКУ "УОТОД АММР" </t>
    </r>
    <r>
      <rPr>
        <b/>
        <sz val="8"/>
        <rFont val="Times New Roman"/>
        <family val="1"/>
      </rPr>
      <t>СТАДИОН</t>
    </r>
  </si>
  <si>
    <t>Приложение 6
к постановлению администрации  
Михайловского муниципального района
от 16.10.2023 № 1229-па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</si>
</sst>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"/>
      <color indexed="6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.5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="115" zoomScaleNormal="115" zoomScalePageLayoutView="0" workbookViewId="0" topLeftCell="A1">
      <pane ySplit="11" topLeftCell="A44" activePane="bottomLeft" state="frozen"/>
      <selection pane="topLeft" activeCell="A1" sqref="A1"/>
      <selection pane="bottomLeft" activeCell="J1" sqref="J1:O1"/>
    </sheetView>
  </sheetViews>
  <sheetFormatPr defaultColWidth="9.00390625" defaultRowHeight="12.75"/>
  <cols>
    <col min="1" max="1" width="15.625" style="1" customWidth="1"/>
    <col min="2" max="2" width="6.75390625" style="9" customWidth="1"/>
    <col min="3" max="3" width="10.75390625" style="6" customWidth="1"/>
    <col min="4" max="4" width="9.625" style="1" customWidth="1"/>
    <col min="5" max="5" width="9.375" style="1" customWidth="1"/>
    <col min="6" max="6" width="10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9.625" style="1" customWidth="1"/>
    <col min="11" max="11" width="8.625" style="1" customWidth="1"/>
    <col min="12" max="12" width="9.00390625" style="1" customWidth="1"/>
    <col min="13" max="13" width="8.875" style="1" customWidth="1"/>
    <col min="14" max="14" width="8.25390625" style="1" customWidth="1"/>
    <col min="15" max="15" width="11.25390625" style="1" customWidth="1"/>
    <col min="16" max="16384" width="9.125" style="1" customWidth="1"/>
  </cols>
  <sheetData>
    <row r="1" spans="1:15" ht="60.75" customHeight="1">
      <c r="A1" s="2"/>
      <c r="J1" s="45" t="s">
        <v>52</v>
      </c>
      <c r="K1" s="46"/>
      <c r="L1" s="46"/>
      <c r="M1" s="46"/>
      <c r="N1" s="46"/>
      <c r="O1" s="46"/>
    </row>
    <row r="2" spans="1:15" ht="16.5" customHeight="1">
      <c r="A2" s="2"/>
      <c r="J2" s="22"/>
      <c r="K2" s="23"/>
      <c r="L2" s="23"/>
      <c r="M2" s="23"/>
      <c r="N2" s="23"/>
      <c r="O2" s="23"/>
    </row>
    <row r="3" spans="1:15" ht="37.5" customHeight="1">
      <c r="A3" s="40" t="s">
        <v>46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9" ht="12.75" customHeight="1">
      <c r="A4" s="41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3"/>
      <c r="Q4" s="14"/>
      <c r="R4" s="14"/>
      <c r="S4" s="14"/>
    </row>
    <row r="5" spans="1:19" ht="15.75" customHeight="1">
      <c r="A5" s="42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3"/>
      <c r="Q5" s="14"/>
      <c r="R5" s="14"/>
      <c r="S5" s="14"/>
    </row>
    <row r="6" spans="1:19" ht="25.5" customHeight="1">
      <c r="A6" s="43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3"/>
      <c r="Q6" s="14"/>
      <c r="R6" s="14"/>
      <c r="S6" s="14"/>
    </row>
    <row r="7" spans="1:19" ht="12.75" customHeight="1">
      <c r="A7" s="54" t="s">
        <v>50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5"/>
      <c r="Q7" s="16"/>
      <c r="R7" s="16"/>
      <c r="S7" s="16"/>
    </row>
    <row r="8" spans="1:19" ht="12.75">
      <c r="A8" s="12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</row>
    <row r="9" spans="1:19" ht="12.75" hidden="1">
      <c r="A9" s="12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</row>
    <row r="10" spans="1:18" s="9" customFormat="1" ht="18.75" customHeight="1">
      <c r="A10" s="39" t="s">
        <v>28</v>
      </c>
      <c r="B10" s="28" t="s">
        <v>9</v>
      </c>
      <c r="C10" s="49" t="s">
        <v>45</v>
      </c>
      <c r="D10" s="51" t="s">
        <v>27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10"/>
      <c r="Q10" s="10"/>
      <c r="R10" s="10"/>
    </row>
    <row r="11" spans="1:15" ht="12.75">
      <c r="A11" s="29"/>
      <c r="B11" s="29"/>
      <c r="C11" s="50"/>
      <c r="D11" s="21" t="s">
        <v>10</v>
      </c>
      <c r="E11" s="21" t="s">
        <v>11</v>
      </c>
      <c r="F11" s="21" t="s">
        <v>0</v>
      </c>
      <c r="G11" s="21" t="s">
        <v>12</v>
      </c>
      <c r="H11" s="21" t="s">
        <v>1</v>
      </c>
      <c r="I11" s="21" t="s">
        <v>2</v>
      </c>
      <c r="J11" s="21" t="s">
        <v>3</v>
      </c>
      <c r="K11" s="21" t="s">
        <v>13</v>
      </c>
      <c r="L11" s="21" t="s">
        <v>29</v>
      </c>
      <c r="M11" s="21" t="s">
        <v>14</v>
      </c>
      <c r="N11" s="21" t="s">
        <v>15</v>
      </c>
      <c r="O11" s="21" t="s">
        <v>16</v>
      </c>
    </row>
    <row r="12" spans="1:15" s="4" customFormat="1" ht="12.75">
      <c r="A12" s="26" t="s">
        <v>30</v>
      </c>
      <c r="B12" s="3" t="s">
        <v>17</v>
      </c>
      <c r="C12" s="11">
        <f aca="true" t="shared" si="0" ref="C12:C57">D12+E12+F12+G12+H12+I12+J12+K12+L12+M12+N12+O12</f>
        <v>186</v>
      </c>
      <c r="D12" s="25">
        <v>16</v>
      </c>
      <c r="E12" s="25">
        <v>16</v>
      </c>
      <c r="F12" s="25">
        <v>16</v>
      </c>
      <c r="G12" s="25">
        <v>15</v>
      </c>
      <c r="H12" s="25">
        <v>15</v>
      </c>
      <c r="I12" s="25">
        <v>15</v>
      </c>
      <c r="J12" s="25">
        <v>15</v>
      </c>
      <c r="K12" s="25">
        <v>15</v>
      </c>
      <c r="L12" s="25">
        <v>15</v>
      </c>
      <c r="M12" s="25">
        <v>16</v>
      </c>
      <c r="N12" s="25">
        <v>16</v>
      </c>
      <c r="O12" s="25">
        <v>16</v>
      </c>
    </row>
    <row r="13" spans="1:15" s="4" customFormat="1" ht="13.5" customHeight="1">
      <c r="A13" s="36"/>
      <c r="B13" s="3" t="s">
        <v>31</v>
      </c>
      <c r="C13" s="11">
        <f t="shared" si="0"/>
        <v>7454.88</v>
      </c>
      <c r="D13" s="25">
        <f aca="true" t="shared" si="1" ref="D13:I13">D12*38.21</f>
        <v>611.36</v>
      </c>
      <c r="E13" s="25">
        <f t="shared" si="1"/>
        <v>611.36</v>
      </c>
      <c r="F13" s="25">
        <f t="shared" si="1"/>
        <v>611.36</v>
      </c>
      <c r="G13" s="25">
        <f t="shared" si="1"/>
        <v>573.15</v>
      </c>
      <c r="H13" s="25">
        <f t="shared" si="1"/>
        <v>573.15</v>
      </c>
      <c r="I13" s="25">
        <f t="shared" si="1"/>
        <v>573.15</v>
      </c>
      <c r="J13" s="25">
        <f aca="true" t="shared" si="2" ref="J13:O13">J12*41.95</f>
        <v>629.25</v>
      </c>
      <c r="K13" s="25">
        <f t="shared" si="2"/>
        <v>629.25</v>
      </c>
      <c r="L13" s="25">
        <f t="shared" si="2"/>
        <v>629.25</v>
      </c>
      <c r="M13" s="25">
        <f t="shared" si="2"/>
        <v>671.2</v>
      </c>
      <c r="N13" s="25">
        <f t="shared" si="2"/>
        <v>671.2</v>
      </c>
      <c r="O13" s="25">
        <f t="shared" si="2"/>
        <v>671.2</v>
      </c>
    </row>
    <row r="14" spans="1:15" s="4" customFormat="1" ht="17.25" customHeight="1">
      <c r="A14" s="26" t="s">
        <v>32</v>
      </c>
      <c r="B14" s="3" t="s">
        <v>4</v>
      </c>
      <c r="C14" s="11">
        <f t="shared" si="0"/>
        <v>584</v>
      </c>
      <c r="D14" s="25">
        <v>48.3</v>
      </c>
      <c r="E14" s="25">
        <v>48.7</v>
      </c>
      <c r="F14" s="25">
        <v>48.7</v>
      </c>
      <c r="G14" s="25">
        <v>48.7</v>
      </c>
      <c r="H14" s="25">
        <v>48.7</v>
      </c>
      <c r="I14" s="25">
        <v>48.7</v>
      </c>
      <c r="J14" s="25">
        <v>48.7</v>
      </c>
      <c r="K14" s="25">
        <v>48.7</v>
      </c>
      <c r="L14" s="25">
        <v>48.7</v>
      </c>
      <c r="M14" s="25">
        <v>48.7</v>
      </c>
      <c r="N14" s="25">
        <v>48.7</v>
      </c>
      <c r="O14" s="25">
        <v>48.7</v>
      </c>
    </row>
    <row r="15" spans="1:15" s="4" customFormat="1" ht="17.25" customHeight="1">
      <c r="A15" s="36"/>
      <c r="B15" s="3" t="s">
        <v>8</v>
      </c>
      <c r="C15" s="11">
        <f t="shared" si="0"/>
        <v>23375.370000000003</v>
      </c>
      <c r="D15" s="25">
        <f aca="true" t="shared" si="3" ref="D15:I15">D14*38.1</f>
        <v>1840.23</v>
      </c>
      <c r="E15" s="25">
        <f t="shared" si="3"/>
        <v>1855.4700000000003</v>
      </c>
      <c r="F15" s="25">
        <f t="shared" si="3"/>
        <v>1855.4700000000003</v>
      </c>
      <c r="G15" s="25">
        <f t="shared" si="3"/>
        <v>1855.4700000000003</v>
      </c>
      <c r="H15" s="25">
        <f t="shared" si="3"/>
        <v>1855.4700000000003</v>
      </c>
      <c r="I15" s="25">
        <f t="shared" si="3"/>
        <v>1855.4700000000003</v>
      </c>
      <c r="J15" s="25">
        <f aca="true" t="shared" si="4" ref="J15:O15">J14*41.95</f>
        <v>2042.9650000000001</v>
      </c>
      <c r="K15" s="25">
        <f t="shared" si="4"/>
        <v>2042.9650000000001</v>
      </c>
      <c r="L15" s="25">
        <f t="shared" si="4"/>
        <v>2042.9650000000001</v>
      </c>
      <c r="M15" s="25">
        <f t="shared" si="4"/>
        <v>2042.9650000000001</v>
      </c>
      <c r="N15" s="25">
        <f t="shared" si="4"/>
        <v>2042.9650000000001</v>
      </c>
      <c r="O15" s="25">
        <f t="shared" si="4"/>
        <v>2042.9650000000001</v>
      </c>
    </row>
    <row r="16" spans="1:15" s="4" customFormat="1" ht="17.25" customHeight="1">
      <c r="A16" s="52" t="s">
        <v>51</v>
      </c>
      <c r="B16" s="24" t="s">
        <v>4</v>
      </c>
      <c r="C16" s="11">
        <f>D16+E16+F16+G16+H16+I16+J16+K16+L16+M16+N16+O16</f>
        <v>349.99999999999994</v>
      </c>
      <c r="D16" s="25">
        <v>29</v>
      </c>
      <c r="E16" s="25">
        <v>29.2</v>
      </c>
      <c r="F16" s="25">
        <v>29.2</v>
      </c>
      <c r="G16" s="25">
        <v>29.2</v>
      </c>
      <c r="H16" s="25">
        <v>29.2</v>
      </c>
      <c r="I16" s="25">
        <v>29.2</v>
      </c>
      <c r="J16" s="25">
        <v>29.2</v>
      </c>
      <c r="K16" s="25">
        <v>29.2</v>
      </c>
      <c r="L16" s="25">
        <v>29.2</v>
      </c>
      <c r="M16" s="25">
        <v>29.2</v>
      </c>
      <c r="N16" s="25">
        <v>29.2</v>
      </c>
      <c r="O16" s="25">
        <v>29</v>
      </c>
    </row>
    <row r="17" spans="1:15" s="4" customFormat="1" ht="14.25" customHeight="1">
      <c r="A17" s="53"/>
      <c r="B17" s="24" t="s">
        <v>8</v>
      </c>
      <c r="C17" s="11">
        <f>D17+E17+F17+G17+H17+I17+J17+K17+L17+M17+N17+O17</f>
        <v>14028.000000000004</v>
      </c>
      <c r="D17" s="25">
        <f aca="true" t="shared" si="5" ref="D17:I17">D16*38.21</f>
        <v>1108.09</v>
      </c>
      <c r="E17" s="25">
        <f t="shared" si="5"/>
        <v>1115.732</v>
      </c>
      <c r="F17" s="25">
        <f t="shared" si="5"/>
        <v>1115.732</v>
      </c>
      <c r="G17" s="25">
        <f t="shared" si="5"/>
        <v>1115.732</v>
      </c>
      <c r="H17" s="25">
        <f t="shared" si="5"/>
        <v>1115.732</v>
      </c>
      <c r="I17" s="25">
        <f t="shared" si="5"/>
        <v>1115.732</v>
      </c>
      <c r="J17" s="25">
        <f aca="true" t="shared" si="6" ref="J17:O17">J16*41.95</f>
        <v>1224.94</v>
      </c>
      <c r="K17" s="25">
        <f t="shared" si="6"/>
        <v>1224.94</v>
      </c>
      <c r="L17" s="25">
        <f t="shared" si="6"/>
        <v>1224.94</v>
      </c>
      <c r="M17" s="25">
        <f t="shared" si="6"/>
        <v>1224.94</v>
      </c>
      <c r="N17" s="25">
        <f t="shared" si="6"/>
        <v>1224.94</v>
      </c>
      <c r="O17" s="25">
        <f t="shared" si="6"/>
        <v>1216.5500000000002</v>
      </c>
    </row>
    <row r="18" spans="1:15" s="4" customFormat="1" ht="23.25" customHeight="1">
      <c r="A18" s="47" t="s">
        <v>38</v>
      </c>
      <c r="B18" s="3" t="s">
        <v>4</v>
      </c>
      <c r="C18" s="11">
        <f t="shared" si="0"/>
        <v>36</v>
      </c>
      <c r="D18" s="25">
        <v>3</v>
      </c>
      <c r="E18" s="25">
        <v>3</v>
      </c>
      <c r="F18" s="25">
        <v>3</v>
      </c>
      <c r="G18" s="25">
        <v>3</v>
      </c>
      <c r="H18" s="25">
        <v>3</v>
      </c>
      <c r="I18" s="25">
        <v>3</v>
      </c>
      <c r="J18" s="25">
        <v>3</v>
      </c>
      <c r="K18" s="25">
        <v>3</v>
      </c>
      <c r="L18" s="25">
        <v>3</v>
      </c>
      <c r="M18" s="25">
        <v>3</v>
      </c>
      <c r="N18" s="25">
        <v>3</v>
      </c>
      <c r="O18" s="25">
        <v>3</v>
      </c>
    </row>
    <row r="19" spans="1:15" s="4" customFormat="1" ht="13.5" customHeight="1">
      <c r="A19" s="48"/>
      <c r="B19" s="3" t="s">
        <v>31</v>
      </c>
      <c r="C19" s="11">
        <f t="shared" si="0"/>
        <v>1442.8799999999997</v>
      </c>
      <c r="D19" s="25">
        <f aca="true" t="shared" si="7" ref="D19:I19">D18*38.21</f>
        <v>114.63</v>
      </c>
      <c r="E19" s="25">
        <f t="shared" si="7"/>
        <v>114.63</v>
      </c>
      <c r="F19" s="25">
        <f t="shared" si="7"/>
        <v>114.63</v>
      </c>
      <c r="G19" s="25">
        <f t="shared" si="7"/>
        <v>114.63</v>
      </c>
      <c r="H19" s="25">
        <f t="shared" si="7"/>
        <v>114.63</v>
      </c>
      <c r="I19" s="25">
        <f t="shared" si="7"/>
        <v>114.63</v>
      </c>
      <c r="J19" s="25">
        <f aca="true" t="shared" si="8" ref="J19:O19">J18*41.95</f>
        <v>125.85000000000001</v>
      </c>
      <c r="K19" s="25">
        <f t="shared" si="8"/>
        <v>125.85000000000001</v>
      </c>
      <c r="L19" s="25">
        <f t="shared" si="8"/>
        <v>125.85000000000001</v>
      </c>
      <c r="M19" s="25">
        <f t="shared" si="8"/>
        <v>125.85000000000001</v>
      </c>
      <c r="N19" s="25">
        <f t="shared" si="8"/>
        <v>125.85000000000001</v>
      </c>
      <c r="O19" s="25">
        <f t="shared" si="8"/>
        <v>125.85000000000001</v>
      </c>
    </row>
    <row r="20" spans="1:15" s="19" customFormat="1" ht="15.75" customHeight="1">
      <c r="A20" s="26" t="s">
        <v>18</v>
      </c>
      <c r="B20" s="3" t="s">
        <v>4</v>
      </c>
      <c r="C20" s="11">
        <f t="shared" si="0"/>
        <v>1300</v>
      </c>
      <c r="D20" s="25">
        <v>115</v>
      </c>
      <c r="E20" s="25">
        <v>115</v>
      </c>
      <c r="F20" s="25">
        <v>120</v>
      </c>
      <c r="G20" s="25">
        <v>120</v>
      </c>
      <c r="H20" s="25">
        <v>115</v>
      </c>
      <c r="I20" s="25">
        <v>80</v>
      </c>
      <c r="J20" s="25">
        <v>80</v>
      </c>
      <c r="K20" s="25">
        <v>80</v>
      </c>
      <c r="L20" s="25">
        <v>120</v>
      </c>
      <c r="M20" s="25">
        <v>120</v>
      </c>
      <c r="N20" s="25">
        <v>115</v>
      </c>
      <c r="O20" s="25">
        <v>120</v>
      </c>
    </row>
    <row r="21" spans="1:15" s="19" customFormat="1" ht="16.5" customHeight="1">
      <c r="A21" s="36"/>
      <c r="B21" s="3" t="s">
        <v>31</v>
      </c>
      <c r="C21" s="11">
        <f t="shared" si="0"/>
        <v>36327.8</v>
      </c>
      <c r="D21" s="25">
        <f aca="true" t="shared" si="9" ref="D21:I21">D20*27.71</f>
        <v>3186.65</v>
      </c>
      <c r="E21" s="25">
        <f t="shared" si="9"/>
        <v>3186.65</v>
      </c>
      <c r="F21" s="25">
        <f t="shared" si="9"/>
        <v>3325.2000000000003</v>
      </c>
      <c r="G21" s="25">
        <f t="shared" si="9"/>
        <v>3325.2000000000003</v>
      </c>
      <c r="H21" s="25">
        <f t="shared" si="9"/>
        <v>3186.65</v>
      </c>
      <c r="I21" s="25">
        <f t="shared" si="9"/>
        <v>2216.8</v>
      </c>
      <c r="J21" s="25">
        <f aca="true" t="shared" si="10" ref="J21:O21">J20*28.19</f>
        <v>2255.2000000000003</v>
      </c>
      <c r="K21" s="25">
        <f t="shared" si="10"/>
        <v>2255.2000000000003</v>
      </c>
      <c r="L21" s="25">
        <f t="shared" si="10"/>
        <v>3382.8</v>
      </c>
      <c r="M21" s="25">
        <f t="shared" si="10"/>
        <v>3382.8</v>
      </c>
      <c r="N21" s="25">
        <f t="shared" si="10"/>
        <v>3241.8500000000004</v>
      </c>
      <c r="O21" s="25">
        <f t="shared" si="10"/>
        <v>3382.8</v>
      </c>
    </row>
    <row r="22" spans="1:15" s="19" customFormat="1" ht="15.75" customHeight="1">
      <c r="A22" s="26" t="s">
        <v>39</v>
      </c>
      <c r="B22" s="3" t="s">
        <v>4</v>
      </c>
      <c r="C22" s="11">
        <f t="shared" si="0"/>
        <v>130</v>
      </c>
      <c r="D22" s="25">
        <v>11</v>
      </c>
      <c r="E22" s="25">
        <v>12</v>
      </c>
      <c r="F22" s="25">
        <v>13</v>
      </c>
      <c r="G22" s="25">
        <v>13</v>
      </c>
      <c r="H22" s="25">
        <v>11</v>
      </c>
      <c r="I22" s="25">
        <v>8</v>
      </c>
      <c r="J22" s="25">
        <v>7</v>
      </c>
      <c r="K22" s="25">
        <v>7</v>
      </c>
      <c r="L22" s="25">
        <v>12</v>
      </c>
      <c r="M22" s="25">
        <v>13</v>
      </c>
      <c r="N22" s="25">
        <v>11</v>
      </c>
      <c r="O22" s="25">
        <v>12</v>
      </c>
    </row>
    <row r="23" spans="1:15" s="19" customFormat="1" ht="15.75" customHeight="1">
      <c r="A23" s="36"/>
      <c r="B23" s="3" t="s">
        <v>8</v>
      </c>
      <c r="C23" s="11">
        <f t="shared" si="0"/>
        <v>2839.8</v>
      </c>
      <c r="D23" s="25">
        <f aca="true" t="shared" si="11" ref="D23:I23">D22*21.32</f>
        <v>234.52</v>
      </c>
      <c r="E23" s="25">
        <f t="shared" si="11"/>
        <v>255.84</v>
      </c>
      <c r="F23" s="25">
        <f t="shared" si="11"/>
        <v>277.16</v>
      </c>
      <c r="G23" s="25">
        <f t="shared" si="11"/>
        <v>277.16</v>
      </c>
      <c r="H23" s="25">
        <f t="shared" si="11"/>
        <v>234.52</v>
      </c>
      <c r="I23" s="25">
        <f t="shared" si="11"/>
        <v>170.56</v>
      </c>
      <c r="J23" s="25">
        <f aca="true" t="shared" si="12" ref="J23:O23">J22*22.42</f>
        <v>156.94</v>
      </c>
      <c r="K23" s="25">
        <f t="shared" si="12"/>
        <v>156.94</v>
      </c>
      <c r="L23" s="25">
        <f t="shared" si="12"/>
        <v>269.04</v>
      </c>
      <c r="M23" s="25">
        <f t="shared" si="12"/>
        <v>291.46000000000004</v>
      </c>
      <c r="N23" s="25">
        <f t="shared" si="12"/>
        <v>246.62</v>
      </c>
      <c r="O23" s="25">
        <f t="shared" si="12"/>
        <v>269.04</v>
      </c>
    </row>
    <row r="24" spans="1:15" s="19" customFormat="1" ht="15.75" customHeight="1">
      <c r="A24" s="26" t="s">
        <v>40</v>
      </c>
      <c r="B24" s="3" t="s">
        <v>4</v>
      </c>
      <c r="C24" s="11">
        <f>D24+E24+F24+G24+H24+I24+J24+K24+L24+M24+N24+O24</f>
        <v>180</v>
      </c>
      <c r="D24" s="25">
        <v>17</v>
      </c>
      <c r="E24" s="25">
        <v>18</v>
      </c>
      <c r="F24" s="25">
        <v>17</v>
      </c>
      <c r="G24" s="25">
        <v>19</v>
      </c>
      <c r="H24" s="25">
        <v>16</v>
      </c>
      <c r="I24" s="25">
        <v>8</v>
      </c>
      <c r="J24" s="25">
        <v>6</v>
      </c>
      <c r="K24" s="25">
        <v>7</v>
      </c>
      <c r="L24" s="25">
        <v>19</v>
      </c>
      <c r="M24" s="25">
        <v>17</v>
      </c>
      <c r="N24" s="25">
        <v>19</v>
      </c>
      <c r="O24" s="25">
        <v>17</v>
      </c>
    </row>
    <row r="25" spans="1:15" s="19" customFormat="1" ht="18.75" customHeight="1">
      <c r="A25" s="36"/>
      <c r="B25" s="3" t="s">
        <v>8</v>
      </c>
      <c r="C25" s="11">
        <f>D25+E25+F25+G25+H25+I25+J25+K25+L25+M25+N25+O25</f>
        <v>3931.1</v>
      </c>
      <c r="D25" s="25">
        <f aca="true" t="shared" si="13" ref="D25:I25">D24*21.32</f>
        <v>362.44</v>
      </c>
      <c r="E25" s="25">
        <f t="shared" si="13"/>
        <v>383.76</v>
      </c>
      <c r="F25" s="25">
        <f t="shared" si="13"/>
        <v>362.44</v>
      </c>
      <c r="G25" s="25">
        <f t="shared" si="13"/>
        <v>405.08</v>
      </c>
      <c r="H25" s="25">
        <f t="shared" si="13"/>
        <v>341.12</v>
      </c>
      <c r="I25" s="25">
        <f t="shared" si="13"/>
        <v>170.56</v>
      </c>
      <c r="J25" s="25">
        <f aca="true" t="shared" si="14" ref="J25:O25">J24*22.42</f>
        <v>134.52</v>
      </c>
      <c r="K25" s="25">
        <f t="shared" si="14"/>
        <v>156.94</v>
      </c>
      <c r="L25" s="25">
        <f t="shared" si="14"/>
        <v>425.98</v>
      </c>
      <c r="M25" s="25">
        <f t="shared" si="14"/>
        <v>381.14000000000004</v>
      </c>
      <c r="N25" s="25">
        <f t="shared" si="14"/>
        <v>425.98</v>
      </c>
      <c r="O25" s="25">
        <f t="shared" si="14"/>
        <v>381.14000000000004</v>
      </c>
    </row>
    <row r="26" spans="1:15" s="4" customFormat="1" ht="18.75" customHeight="1">
      <c r="A26" s="26" t="s">
        <v>19</v>
      </c>
      <c r="B26" s="3" t="s">
        <v>4</v>
      </c>
      <c r="C26" s="11">
        <f t="shared" si="0"/>
        <v>3900</v>
      </c>
      <c r="D26" s="25">
        <v>360</v>
      </c>
      <c r="E26" s="25">
        <v>370</v>
      </c>
      <c r="F26" s="25">
        <v>370</v>
      </c>
      <c r="G26" s="25">
        <v>380</v>
      </c>
      <c r="H26" s="25">
        <v>370</v>
      </c>
      <c r="I26" s="25">
        <v>220</v>
      </c>
      <c r="J26" s="25">
        <v>200</v>
      </c>
      <c r="K26" s="25">
        <v>190</v>
      </c>
      <c r="L26" s="25">
        <v>380</v>
      </c>
      <c r="M26" s="25">
        <v>360</v>
      </c>
      <c r="N26" s="25">
        <v>340</v>
      </c>
      <c r="O26" s="25">
        <v>360</v>
      </c>
    </row>
    <row r="27" spans="1:15" s="4" customFormat="1" ht="22.5" customHeight="1">
      <c r="A27" s="36"/>
      <c r="B27" s="3" t="s">
        <v>31</v>
      </c>
      <c r="C27" s="11">
        <f t="shared" si="0"/>
        <v>155863.2</v>
      </c>
      <c r="D27" s="25">
        <f aca="true" t="shared" si="15" ref="D27:I27">D26*38.21</f>
        <v>13755.6</v>
      </c>
      <c r="E27" s="25">
        <f t="shared" si="15"/>
        <v>14137.7</v>
      </c>
      <c r="F27" s="25">
        <f t="shared" si="15"/>
        <v>14137.7</v>
      </c>
      <c r="G27" s="25">
        <f t="shared" si="15"/>
        <v>14519.800000000001</v>
      </c>
      <c r="H27" s="25">
        <f t="shared" si="15"/>
        <v>14137.7</v>
      </c>
      <c r="I27" s="25">
        <f t="shared" si="15"/>
        <v>8406.2</v>
      </c>
      <c r="J27" s="25">
        <f aca="true" t="shared" si="16" ref="J27:O27">J26*41.95</f>
        <v>8390</v>
      </c>
      <c r="K27" s="25">
        <f t="shared" si="16"/>
        <v>7970.500000000001</v>
      </c>
      <c r="L27" s="25">
        <f t="shared" si="16"/>
        <v>15941.000000000002</v>
      </c>
      <c r="M27" s="25">
        <f t="shared" si="16"/>
        <v>15102.000000000002</v>
      </c>
      <c r="N27" s="25">
        <f t="shared" si="16"/>
        <v>14263.000000000002</v>
      </c>
      <c r="O27" s="25">
        <f t="shared" si="16"/>
        <v>15102.000000000002</v>
      </c>
    </row>
    <row r="28" spans="1:15" s="4" customFormat="1" ht="15.75" customHeight="1">
      <c r="A28" s="26" t="s">
        <v>41</v>
      </c>
      <c r="B28" s="3" t="s">
        <v>4</v>
      </c>
      <c r="C28" s="11">
        <f t="shared" si="0"/>
        <v>800</v>
      </c>
      <c r="D28" s="25">
        <v>90</v>
      </c>
      <c r="E28" s="25">
        <v>100</v>
      </c>
      <c r="F28" s="25">
        <v>80</v>
      </c>
      <c r="G28" s="25">
        <v>50</v>
      </c>
      <c r="H28" s="25">
        <v>50</v>
      </c>
      <c r="I28" s="25">
        <v>50</v>
      </c>
      <c r="J28" s="25">
        <v>60</v>
      </c>
      <c r="K28" s="25">
        <v>30</v>
      </c>
      <c r="L28" s="25">
        <v>80</v>
      </c>
      <c r="M28" s="25">
        <v>80</v>
      </c>
      <c r="N28" s="25">
        <v>70</v>
      </c>
      <c r="O28" s="25">
        <v>60</v>
      </c>
    </row>
    <row r="29" spans="1:15" s="4" customFormat="1" ht="12.75" customHeight="1">
      <c r="A29" s="36"/>
      <c r="B29" s="3" t="s">
        <v>8</v>
      </c>
      <c r="C29" s="11">
        <f t="shared" si="0"/>
        <v>17474</v>
      </c>
      <c r="D29" s="25">
        <f aca="true" t="shared" si="17" ref="D29:I29">D28*21.32</f>
        <v>1918.8</v>
      </c>
      <c r="E29" s="25">
        <f t="shared" si="17"/>
        <v>2132</v>
      </c>
      <c r="F29" s="25">
        <f t="shared" si="17"/>
        <v>1705.6</v>
      </c>
      <c r="G29" s="25">
        <f t="shared" si="17"/>
        <v>1066</v>
      </c>
      <c r="H29" s="25">
        <f t="shared" si="17"/>
        <v>1066</v>
      </c>
      <c r="I29" s="25">
        <f t="shared" si="17"/>
        <v>1066</v>
      </c>
      <c r="J29" s="25">
        <f aca="true" t="shared" si="18" ref="J29:O29">J28*22.42</f>
        <v>1345.2</v>
      </c>
      <c r="K29" s="25">
        <f t="shared" si="18"/>
        <v>672.6</v>
      </c>
      <c r="L29" s="25">
        <f t="shared" si="18"/>
        <v>1793.6000000000001</v>
      </c>
      <c r="M29" s="25">
        <f t="shared" si="18"/>
        <v>1793.6000000000001</v>
      </c>
      <c r="N29" s="25">
        <f t="shared" si="18"/>
        <v>1569.4</v>
      </c>
      <c r="O29" s="25">
        <f t="shared" si="18"/>
        <v>1345.2</v>
      </c>
    </row>
    <row r="30" spans="1:15" s="4" customFormat="1" ht="15" customHeight="1">
      <c r="A30" s="26" t="s">
        <v>42</v>
      </c>
      <c r="B30" s="3" t="s">
        <v>4</v>
      </c>
      <c r="C30" s="11">
        <f t="shared" si="0"/>
        <v>950.4000000000002</v>
      </c>
      <c r="D30" s="25">
        <v>79.2</v>
      </c>
      <c r="E30" s="25">
        <v>79.2</v>
      </c>
      <c r="F30" s="25">
        <v>79.2</v>
      </c>
      <c r="G30" s="25">
        <v>79.2</v>
      </c>
      <c r="H30" s="25">
        <v>79.2</v>
      </c>
      <c r="I30" s="25">
        <v>79.2</v>
      </c>
      <c r="J30" s="25">
        <v>79.2</v>
      </c>
      <c r="K30" s="25">
        <v>79.2</v>
      </c>
      <c r="L30" s="25">
        <v>79.2</v>
      </c>
      <c r="M30" s="25">
        <v>79.2</v>
      </c>
      <c r="N30" s="25">
        <v>79.2</v>
      </c>
      <c r="O30" s="25">
        <v>79.2</v>
      </c>
    </row>
    <row r="31" spans="1:15" s="4" customFormat="1" ht="15.75" customHeight="1">
      <c r="A31" s="36"/>
      <c r="B31" s="3" t="s">
        <v>31</v>
      </c>
      <c r="C31" s="11">
        <f t="shared" si="0"/>
        <v>20785.248000000003</v>
      </c>
      <c r="D31" s="25">
        <f aca="true" t="shared" si="19" ref="D31:I31">D30*21.32</f>
        <v>1688.544</v>
      </c>
      <c r="E31" s="25">
        <f t="shared" si="19"/>
        <v>1688.544</v>
      </c>
      <c r="F31" s="25">
        <f t="shared" si="19"/>
        <v>1688.544</v>
      </c>
      <c r="G31" s="25">
        <f t="shared" si="19"/>
        <v>1688.544</v>
      </c>
      <c r="H31" s="25">
        <f t="shared" si="19"/>
        <v>1688.544</v>
      </c>
      <c r="I31" s="25">
        <f t="shared" si="19"/>
        <v>1688.544</v>
      </c>
      <c r="J31" s="25">
        <f aca="true" t="shared" si="20" ref="J31:O31">J30*22.42</f>
        <v>1775.6640000000002</v>
      </c>
      <c r="K31" s="25">
        <f t="shared" si="20"/>
        <v>1775.6640000000002</v>
      </c>
      <c r="L31" s="25">
        <f t="shared" si="20"/>
        <v>1775.6640000000002</v>
      </c>
      <c r="M31" s="25">
        <f t="shared" si="20"/>
        <v>1775.6640000000002</v>
      </c>
      <c r="N31" s="25">
        <f t="shared" si="20"/>
        <v>1775.6640000000002</v>
      </c>
      <c r="O31" s="25">
        <f t="shared" si="20"/>
        <v>1775.6640000000002</v>
      </c>
    </row>
    <row r="32" spans="1:15" s="19" customFormat="1" ht="15.75" customHeight="1">
      <c r="A32" s="26" t="s">
        <v>43</v>
      </c>
      <c r="B32" s="3" t="s">
        <v>4</v>
      </c>
      <c r="C32" s="11">
        <f t="shared" si="0"/>
        <v>200</v>
      </c>
      <c r="D32" s="25">
        <v>15</v>
      </c>
      <c r="E32" s="25">
        <v>20</v>
      </c>
      <c r="F32" s="25">
        <v>18</v>
      </c>
      <c r="G32" s="25">
        <v>20</v>
      </c>
      <c r="H32" s="25">
        <v>17</v>
      </c>
      <c r="I32" s="25">
        <v>12</v>
      </c>
      <c r="J32" s="25">
        <v>10</v>
      </c>
      <c r="K32" s="25">
        <v>10</v>
      </c>
      <c r="L32" s="25">
        <v>20</v>
      </c>
      <c r="M32" s="25">
        <v>20</v>
      </c>
      <c r="N32" s="25">
        <v>18</v>
      </c>
      <c r="O32" s="25">
        <v>20</v>
      </c>
    </row>
    <row r="33" spans="1:15" s="19" customFormat="1" ht="15.75" customHeight="1">
      <c r="A33" s="36"/>
      <c r="B33" s="3" t="s">
        <v>31</v>
      </c>
      <c r="C33" s="11">
        <f t="shared" si="0"/>
        <v>5589.040000000001</v>
      </c>
      <c r="D33" s="25">
        <f aca="true" t="shared" si="21" ref="D33:I33">D32*27.71</f>
        <v>415.65000000000003</v>
      </c>
      <c r="E33" s="25">
        <f t="shared" si="21"/>
        <v>554.2</v>
      </c>
      <c r="F33" s="25">
        <f t="shared" si="21"/>
        <v>498.78000000000003</v>
      </c>
      <c r="G33" s="25">
        <f t="shared" si="21"/>
        <v>554.2</v>
      </c>
      <c r="H33" s="25">
        <f t="shared" si="21"/>
        <v>471.07</v>
      </c>
      <c r="I33" s="25">
        <f t="shared" si="21"/>
        <v>332.52</v>
      </c>
      <c r="J33" s="25">
        <f aca="true" t="shared" si="22" ref="J33:O33">J32*28.19</f>
        <v>281.90000000000003</v>
      </c>
      <c r="K33" s="25">
        <f t="shared" si="22"/>
        <v>281.90000000000003</v>
      </c>
      <c r="L33" s="25">
        <f t="shared" si="22"/>
        <v>563.8000000000001</v>
      </c>
      <c r="M33" s="25">
        <f t="shared" si="22"/>
        <v>563.8000000000001</v>
      </c>
      <c r="N33" s="25">
        <f t="shared" si="22"/>
        <v>507.42</v>
      </c>
      <c r="O33" s="25">
        <f t="shared" si="22"/>
        <v>563.8000000000001</v>
      </c>
    </row>
    <row r="34" spans="1:15" s="4" customFormat="1" ht="15.75" customHeight="1">
      <c r="A34" s="26" t="s">
        <v>44</v>
      </c>
      <c r="B34" s="3" t="s">
        <v>4</v>
      </c>
      <c r="C34" s="11">
        <f t="shared" si="0"/>
        <v>500</v>
      </c>
      <c r="D34" s="25">
        <v>43</v>
      </c>
      <c r="E34" s="25">
        <v>51</v>
      </c>
      <c r="F34" s="25">
        <v>50</v>
      </c>
      <c r="G34" s="25">
        <v>52</v>
      </c>
      <c r="H34" s="25">
        <v>48</v>
      </c>
      <c r="I34" s="25">
        <v>23</v>
      </c>
      <c r="J34" s="25">
        <v>18</v>
      </c>
      <c r="K34" s="25">
        <v>18</v>
      </c>
      <c r="L34" s="25">
        <v>52</v>
      </c>
      <c r="M34" s="25">
        <v>52</v>
      </c>
      <c r="N34" s="25">
        <v>50</v>
      </c>
      <c r="O34" s="25">
        <v>43</v>
      </c>
    </row>
    <row r="35" spans="1:15" s="4" customFormat="1" ht="24.75" customHeight="1">
      <c r="A35" s="36"/>
      <c r="B35" s="3" t="s">
        <v>31</v>
      </c>
      <c r="C35" s="11">
        <f t="shared" si="0"/>
        <v>13570.000000000002</v>
      </c>
      <c r="D35" s="25">
        <f aca="true" t="shared" si="23" ref="D35:O35">D34*27.14</f>
        <v>1167.02</v>
      </c>
      <c r="E35" s="25">
        <f t="shared" si="23"/>
        <v>1384.14</v>
      </c>
      <c r="F35" s="25">
        <f t="shared" si="23"/>
        <v>1357</v>
      </c>
      <c r="G35" s="25">
        <f t="shared" si="23"/>
        <v>1411.28</v>
      </c>
      <c r="H35" s="25">
        <f t="shared" si="23"/>
        <v>1302.72</v>
      </c>
      <c r="I35" s="25">
        <f t="shared" si="23"/>
        <v>624.22</v>
      </c>
      <c r="J35" s="25">
        <f t="shared" si="23"/>
        <v>488.52</v>
      </c>
      <c r="K35" s="25">
        <f t="shared" si="23"/>
        <v>488.52</v>
      </c>
      <c r="L35" s="25">
        <f t="shared" si="23"/>
        <v>1411.28</v>
      </c>
      <c r="M35" s="25">
        <f t="shared" si="23"/>
        <v>1411.28</v>
      </c>
      <c r="N35" s="25">
        <f t="shared" si="23"/>
        <v>1357</v>
      </c>
      <c r="O35" s="25">
        <f t="shared" si="23"/>
        <v>1167.02</v>
      </c>
    </row>
    <row r="36" spans="1:15" s="4" customFormat="1" ht="19.5" customHeight="1">
      <c r="A36" s="26" t="s">
        <v>33</v>
      </c>
      <c r="B36" s="3" t="s">
        <v>4</v>
      </c>
      <c r="C36" s="11">
        <f t="shared" si="0"/>
        <v>806</v>
      </c>
      <c r="D36" s="25">
        <v>75</v>
      </c>
      <c r="E36" s="25">
        <v>78</v>
      </c>
      <c r="F36" s="25">
        <v>77</v>
      </c>
      <c r="G36" s="25">
        <v>82</v>
      </c>
      <c r="H36" s="25">
        <v>64</v>
      </c>
      <c r="I36" s="25">
        <v>45</v>
      </c>
      <c r="J36" s="25">
        <v>45</v>
      </c>
      <c r="K36" s="25">
        <v>35</v>
      </c>
      <c r="L36" s="25">
        <v>80</v>
      </c>
      <c r="M36" s="25">
        <v>80</v>
      </c>
      <c r="N36" s="25">
        <v>65</v>
      </c>
      <c r="O36" s="25">
        <v>80</v>
      </c>
    </row>
    <row r="37" spans="1:15" s="4" customFormat="1" ht="24.75" customHeight="1">
      <c r="A37" s="36"/>
      <c r="B37" s="3" t="s">
        <v>8</v>
      </c>
      <c r="C37" s="11">
        <f t="shared" si="0"/>
        <v>22898.94</v>
      </c>
      <c r="D37" s="25">
        <f aca="true" t="shared" si="24" ref="D37:I37">D36*27.14</f>
        <v>2035.5</v>
      </c>
      <c r="E37" s="25">
        <f t="shared" si="24"/>
        <v>2116.92</v>
      </c>
      <c r="F37" s="25">
        <f t="shared" si="24"/>
        <v>2089.78</v>
      </c>
      <c r="G37" s="25">
        <f t="shared" si="24"/>
        <v>2225.48</v>
      </c>
      <c r="H37" s="25">
        <f t="shared" si="24"/>
        <v>1736.96</v>
      </c>
      <c r="I37" s="25">
        <f t="shared" si="24"/>
        <v>1221.3</v>
      </c>
      <c r="J37" s="25">
        <f aca="true" t="shared" si="25" ref="J37:O37">J36*29.8</f>
        <v>1341</v>
      </c>
      <c r="K37" s="25">
        <f t="shared" si="25"/>
        <v>1043</v>
      </c>
      <c r="L37" s="25">
        <f t="shared" si="25"/>
        <v>2384</v>
      </c>
      <c r="M37" s="25">
        <f t="shared" si="25"/>
        <v>2384</v>
      </c>
      <c r="N37" s="25">
        <f t="shared" si="25"/>
        <v>1937</v>
      </c>
      <c r="O37" s="25">
        <f t="shared" si="25"/>
        <v>2384</v>
      </c>
    </row>
    <row r="38" spans="1:15" s="6" customFormat="1" ht="12.75">
      <c r="A38" s="30" t="s">
        <v>5</v>
      </c>
      <c r="B38" s="7" t="s">
        <v>4</v>
      </c>
      <c r="C38" s="11">
        <f>C20+C22+C24+C26+C28+C30+C32+C34+C36</f>
        <v>8766.400000000001</v>
      </c>
      <c r="D38" s="11">
        <f aca="true" t="shared" si="26" ref="D38:O38">D20+D22+D24+D26+D28+D30+D32+D34+D36</f>
        <v>805.2</v>
      </c>
      <c r="E38" s="11">
        <f t="shared" si="26"/>
        <v>843.2</v>
      </c>
      <c r="F38" s="11">
        <f t="shared" si="26"/>
        <v>824.2</v>
      </c>
      <c r="G38" s="11">
        <f t="shared" si="26"/>
        <v>815.2</v>
      </c>
      <c r="H38" s="11">
        <f t="shared" si="26"/>
        <v>770.2</v>
      </c>
      <c r="I38" s="11">
        <f t="shared" si="26"/>
        <v>525.2</v>
      </c>
      <c r="J38" s="11">
        <f t="shared" si="26"/>
        <v>505.2</v>
      </c>
      <c r="K38" s="11">
        <f t="shared" si="26"/>
        <v>456.2</v>
      </c>
      <c r="L38" s="11">
        <f t="shared" si="26"/>
        <v>842.2</v>
      </c>
      <c r="M38" s="11">
        <f t="shared" si="26"/>
        <v>821.2</v>
      </c>
      <c r="N38" s="11">
        <f t="shared" si="26"/>
        <v>767.2</v>
      </c>
      <c r="O38" s="11">
        <f t="shared" si="26"/>
        <v>791.2</v>
      </c>
    </row>
    <row r="39" spans="1:15" s="6" customFormat="1" ht="12.75">
      <c r="A39" s="31"/>
      <c r="B39" s="7" t="s">
        <v>31</v>
      </c>
      <c r="C39" s="11">
        <f>C21+C23+C25+C27+C29+C31+C33+C35+C37</f>
        <v>279279.128</v>
      </c>
      <c r="D39" s="11">
        <f aca="true" t="shared" si="27" ref="D39:O39">D21+D23+D25+D27+D29+D31+D33+D35+D37</f>
        <v>24764.724000000002</v>
      </c>
      <c r="E39" s="11">
        <f t="shared" si="27"/>
        <v>25839.754</v>
      </c>
      <c r="F39" s="11">
        <f t="shared" si="27"/>
        <v>25442.203999999998</v>
      </c>
      <c r="G39" s="11">
        <f t="shared" si="27"/>
        <v>25472.744000000002</v>
      </c>
      <c r="H39" s="11">
        <f t="shared" si="27"/>
        <v>24165.284000000003</v>
      </c>
      <c r="I39" s="11">
        <f t="shared" si="27"/>
        <v>15896.704</v>
      </c>
      <c r="J39" s="11">
        <f t="shared" si="27"/>
        <v>16168.944000000001</v>
      </c>
      <c r="K39" s="11">
        <f t="shared" si="27"/>
        <v>14801.264000000003</v>
      </c>
      <c r="L39" s="11">
        <f t="shared" si="27"/>
        <v>27947.164</v>
      </c>
      <c r="M39" s="11">
        <f t="shared" si="27"/>
        <v>27085.744</v>
      </c>
      <c r="N39" s="11">
        <f t="shared" si="27"/>
        <v>25323.934</v>
      </c>
      <c r="O39" s="11">
        <f t="shared" si="27"/>
        <v>26370.664000000004</v>
      </c>
    </row>
    <row r="40" spans="1:15" s="4" customFormat="1" ht="12.75">
      <c r="A40" s="26" t="s">
        <v>21</v>
      </c>
      <c r="B40" s="3" t="s">
        <v>4</v>
      </c>
      <c r="C40" s="11">
        <f t="shared" si="0"/>
        <v>1300</v>
      </c>
      <c r="D40" s="25">
        <v>110</v>
      </c>
      <c r="E40" s="25">
        <v>110</v>
      </c>
      <c r="F40" s="25">
        <v>110</v>
      </c>
      <c r="G40" s="25">
        <v>110</v>
      </c>
      <c r="H40" s="25">
        <v>110</v>
      </c>
      <c r="I40" s="25">
        <v>100</v>
      </c>
      <c r="J40" s="25">
        <v>90</v>
      </c>
      <c r="K40" s="25">
        <v>80</v>
      </c>
      <c r="L40" s="25">
        <v>115</v>
      </c>
      <c r="M40" s="25">
        <v>120</v>
      </c>
      <c r="N40" s="25">
        <v>125</v>
      </c>
      <c r="O40" s="25">
        <v>120</v>
      </c>
    </row>
    <row r="41" spans="1:15" s="4" customFormat="1" ht="12.75">
      <c r="A41" s="36"/>
      <c r="B41" s="3" t="s">
        <v>8</v>
      </c>
      <c r="C41" s="11">
        <f t="shared" si="0"/>
        <v>52104</v>
      </c>
      <c r="D41" s="25">
        <f aca="true" t="shared" si="28" ref="D41:I41">D40*38.21</f>
        <v>4203.1</v>
      </c>
      <c r="E41" s="25">
        <f t="shared" si="28"/>
        <v>4203.1</v>
      </c>
      <c r="F41" s="25">
        <f t="shared" si="28"/>
        <v>4203.1</v>
      </c>
      <c r="G41" s="25">
        <f t="shared" si="28"/>
        <v>4203.1</v>
      </c>
      <c r="H41" s="25">
        <f t="shared" si="28"/>
        <v>4203.1</v>
      </c>
      <c r="I41" s="25">
        <f t="shared" si="28"/>
        <v>3821</v>
      </c>
      <c r="J41" s="25">
        <f aca="true" t="shared" si="29" ref="J41:O41">J40*41.95</f>
        <v>3775.5000000000005</v>
      </c>
      <c r="K41" s="25">
        <f t="shared" si="29"/>
        <v>3356</v>
      </c>
      <c r="L41" s="25">
        <f t="shared" si="29"/>
        <v>4824.25</v>
      </c>
      <c r="M41" s="25">
        <f t="shared" si="29"/>
        <v>5034</v>
      </c>
      <c r="N41" s="25">
        <f t="shared" si="29"/>
        <v>5243.75</v>
      </c>
      <c r="O41" s="25">
        <f t="shared" si="29"/>
        <v>5034</v>
      </c>
    </row>
    <row r="42" spans="1:15" s="19" customFormat="1" ht="12.75">
      <c r="A42" s="32" t="s">
        <v>22</v>
      </c>
      <c r="B42" s="3" t="s">
        <v>4</v>
      </c>
      <c r="C42" s="11">
        <f t="shared" si="0"/>
        <v>1300</v>
      </c>
      <c r="D42" s="25">
        <v>110</v>
      </c>
      <c r="E42" s="25">
        <v>110</v>
      </c>
      <c r="F42" s="25">
        <v>110</v>
      </c>
      <c r="G42" s="25">
        <v>110</v>
      </c>
      <c r="H42" s="25">
        <v>110</v>
      </c>
      <c r="I42" s="25">
        <v>100</v>
      </c>
      <c r="J42" s="25">
        <v>90</v>
      </c>
      <c r="K42" s="25">
        <v>80</v>
      </c>
      <c r="L42" s="25">
        <v>115</v>
      </c>
      <c r="M42" s="25">
        <v>120</v>
      </c>
      <c r="N42" s="25">
        <v>125</v>
      </c>
      <c r="O42" s="25">
        <v>120</v>
      </c>
    </row>
    <row r="43" spans="1:15" s="19" customFormat="1" ht="12.75">
      <c r="A43" s="33"/>
      <c r="B43" s="3" t="s">
        <v>8</v>
      </c>
      <c r="C43" s="11">
        <f t="shared" si="0"/>
        <v>37011</v>
      </c>
      <c r="D43" s="25">
        <f aca="true" t="shared" si="30" ref="D43:I43">D42*27.14</f>
        <v>2985.4</v>
      </c>
      <c r="E43" s="25">
        <f t="shared" si="30"/>
        <v>2985.4</v>
      </c>
      <c r="F43" s="25">
        <f t="shared" si="30"/>
        <v>2985.4</v>
      </c>
      <c r="G43" s="25">
        <f t="shared" si="30"/>
        <v>2985.4</v>
      </c>
      <c r="H43" s="25">
        <f t="shared" si="30"/>
        <v>2985.4</v>
      </c>
      <c r="I43" s="25">
        <f t="shared" si="30"/>
        <v>2714</v>
      </c>
      <c r="J43" s="25">
        <f aca="true" t="shared" si="31" ref="J43:O43">J42*29.8</f>
        <v>2682</v>
      </c>
      <c r="K43" s="25">
        <f t="shared" si="31"/>
        <v>2384</v>
      </c>
      <c r="L43" s="25">
        <f t="shared" si="31"/>
        <v>3427</v>
      </c>
      <c r="M43" s="25">
        <f t="shared" si="31"/>
        <v>3576</v>
      </c>
      <c r="N43" s="25">
        <f t="shared" si="31"/>
        <v>3725</v>
      </c>
      <c r="O43" s="25">
        <f t="shared" si="31"/>
        <v>3576</v>
      </c>
    </row>
    <row r="44" spans="1:15" s="19" customFormat="1" ht="15.75" customHeight="1">
      <c r="A44" s="32" t="s">
        <v>23</v>
      </c>
      <c r="B44" s="3" t="s">
        <v>4</v>
      </c>
      <c r="C44" s="11">
        <f t="shared" si="0"/>
        <v>1600</v>
      </c>
      <c r="D44" s="25">
        <v>120</v>
      </c>
      <c r="E44" s="25">
        <v>140</v>
      </c>
      <c r="F44" s="25">
        <v>150</v>
      </c>
      <c r="G44" s="25">
        <v>160</v>
      </c>
      <c r="H44" s="25">
        <v>150</v>
      </c>
      <c r="I44" s="25">
        <v>110</v>
      </c>
      <c r="J44" s="25">
        <v>110</v>
      </c>
      <c r="K44" s="25">
        <v>100</v>
      </c>
      <c r="L44" s="25">
        <v>150</v>
      </c>
      <c r="M44" s="25">
        <v>155</v>
      </c>
      <c r="N44" s="25">
        <v>130</v>
      </c>
      <c r="O44" s="25">
        <v>125</v>
      </c>
    </row>
    <row r="45" spans="1:15" s="19" customFormat="1" ht="15.75" customHeight="1">
      <c r="A45" s="33"/>
      <c r="B45" s="3" t="s">
        <v>8</v>
      </c>
      <c r="C45" s="11">
        <f t="shared" si="0"/>
        <v>45472.2</v>
      </c>
      <c r="D45" s="25">
        <f aca="true" t="shared" si="32" ref="D45:I45">D44*27.14</f>
        <v>3256.8</v>
      </c>
      <c r="E45" s="25">
        <f t="shared" si="32"/>
        <v>3799.6</v>
      </c>
      <c r="F45" s="25">
        <f t="shared" si="32"/>
        <v>4071</v>
      </c>
      <c r="G45" s="25">
        <f t="shared" si="32"/>
        <v>4342.4</v>
      </c>
      <c r="H45" s="25">
        <f t="shared" si="32"/>
        <v>4071</v>
      </c>
      <c r="I45" s="25">
        <f t="shared" si="32"/>
        <v>2985.4</v>
      </c>
      <c r="J45" s="25">
        <f aca="true" t="shared" si="33" ref="J45:O45">J44*29.8</f>
        <v>3278</v>
      </c>
      <c r="K45" s="25">
        <f t="shared" si="33"/>
        <v>2980</v>
      </c>
      <c r="L45" s="25">
        <f t="shared" si="33"/>
        <v>4470</v>
      </c>
      <c r="M45" s="25">
        <f t="shared" si="33"/>
        <v>4619</v>
      </c>
      <c r="N45" s="25">
        <f t="shared" si="33"/>
        <v>3874</v>
      </c>
      <c r="O45" s="25">
        <f t="shared" si="33"/>
        <v>3725</v>
      </c>
    </row>
    <row r="46" spans="1:15" s="4" customFormat="1" ht="12.75">
      <c r="A46" s="38" t="s">
        <v>24</v>
      </c>
      <c r="B46" s="20" t="s">
        <v>4</v>
      </c>
      <c r="C46" s="11">
        <f t="shared" si="0"/>
        <v>252</v>
      </c>
      <c r="D46" s="25">
        <v>15</v>
      </c>
      <c r="E46" s="25">
        <v>20</v>
      </c>
      <c r="F46" s="25">
        <v>20</v>
      </c>
      <c r="G46" s="25">
        <v>25</v>
      </c>
      <c r="H46" s="25">
        <v>29</v>
      </c>
      <c r="I46" s="25">
        <v>20</v>
      </c>
      <c r="J46" s="25">
        <v>20</v>
      </c>
      <c r="K46" s="25">
        <v>15</v>
      </c>
      <c r="L46" s="25">
        <v>25</v>
      </c>
      <c r="M46" s="25">
        <v>23</v>
      </c>
      <c r="N46" s="25">
        <v>20</v>
      </c>
      <c r="O46" s="25">
        <v>20</v>
      </c>
    </row>
    <row r="47" spans="1:15" s="4" customFormat="1" ht="12.75">
      <c r="A47" s="38"/>
      <c r="B47" s="20" t="s">
        <v>8</v>
      </c>
      <c r="C47" s="11">
        <f t="shared" si="0"/>
        <v>5507.94</v>
      </c>
      <c r="D47" s="25">
        <f aca="true" t="shared" si="34" ref="D47:I47">D46*21.32</f>
        <v>319.8</v>
      </c>
      <c r="E47" s="25">
        <f t="shared" si="34"/>
        <v>426.4</v>
      </c>
      <c r="F47" s="25">
        <f t="shared" si="34"/>
        <v>426.4</v>
      </c>
      <c r="G47" s="25">
        <f t="shared" si="34"/>
        <v>533</v>
      </c>
      <c r="H47" s="25">
        <f t="shared" si="34"/>
        <v>618.28</v>
      </c>
      <c r="I47" s="25">
        <f t="shared" si="34"/>
        <v>426.4</v>
      </c>
      <c r="J47" s="25">
        <f aca="true" t="shared" si="35" ref="J47:O47">J46*22.42</f>
        <v>448.40000000000003</v>
      </c>
      <c r="K47" s="25">
        <f t="shared" si="35"/>
        <v>336.3</v>
      </c>
      <c r="L47" s="25">
        <f t="shared" si="35"/>
        <v>560.5</v>
      </c>
      <c r="M47" s="25">
        <f t="shared" si="35"/>
        <v>515.6600000000001</v>
      </c>
      <c r="N47" s="25">
        <f t="shared" si="35"/>
        <v>448.40000000000003</v>
      </c>
      <c r="O47" s="25">
        <f t="shared" si="35"/>
        <v>448.40000000000003</v>
      </c>
    </row>
    <row r="48" spans="1:15" s="4" customFormat="1" ht="15.75" customHeight="1">
      <c r="A48" s="26" t="s">
        <v>25</v>
      </c>
      <c r="B48" s="3" t="s">
        <v>4</v>
      </c>
      <c r="C48" s="11">
        <f t="shared" si="0"/>
        <v>1000</v>
      </c>
      <c r="D48" s="25">
        <v>70</v>
      </c>
      <c r="E48" s="25">
        <v>80</v>
      </c>
      <c r="F48" s="25">
        <v>85</v>
      </c>
      <c r="G48" s="25">
        <v>90</v>
      </c>
      <c r="H48" s="25">
        <v>85</v>
      </c>
      <c r="I48" s="25">
        <v>80</v>
      </c>
      <c r="J48" s="25">
        <v>85</v>
      </c>
      <c r="K48" s="25">
        <v>80</v>
      </c>
      <c r="L48" s="25">
        <v>95</v>
      </c>
      <c r="M48" s="25">
        <v>90</v>
      </c>
      <c r="N48" s="25">
        <v>85</v>
      </c>
      <c r="O48" s="25">
        <v>75</v>
      </c>
    </row>
    <row r="49" spans="1:15" s="4" customFormat="1" ht="15.75" customHeight="1">
      <c r="A49" s="27"/>
      <c r="B49" s="3" t="s">
        <v>31</v>
      </c>
      <c r="C49" s="11">
        <f t="shared" si="0"/>
        <v>40117.4</v>
      </c>
      <c r="D49" s="25">
        <f aca="true" t="shared" si="36" ref="D49:I49">D48*38.21</f>
        <v>2674.7000000000003</v>
      </c>
      <c r="E49" s="25">
        <f t="shared" si="36"/>
        <v>3056.8</v>
      </c>
      <c r="F49" s="25">
        <f t="shared" si="36"/>
        <v>3247.85</v>
      </c>
      <c r="G49" s="25">
        <f t="shared" si="36"/>
        <v>3438.9</v>
      </c>
      <c r="H49" s="25">
        <f t="shared" si="36"/>
        <v>3247.85</v>
      </c>
      <c r="I49" s="25">
        <f t="shared" si="36"/>
        <v>3056.8</v>
      </c>
      <c r="J49" s="25">
        <f aca="true" t="shared" si="37" ref="J49:O49">J48*41.95</f>
        <v>3565.7500000000005</v>
      </c>
      <c r="K49" s="25">
        <f t="shared" si="37"/>
        <v>3356</v>
      </c>
      <c r="L49" s="25">
        <f t="shared" si="37"/>
        <v>3985.2500000000005</v>
      </c>
      <c r="M49" s="25">
        <f t="shared" si="37"/>
        <v>3775.5000000000005</v>
      </c>
      <c r="N49" s="25">
        <f t="shared" si="37"/>
        <v>3565.7500000000005</v>
      </c>
      <c r="O49" s="25">
        <f t="shared" si="37"/>
        <v>3146.25</v>
      </c>
    </row>
    <row r="50" spans="1:15" s="4" customFormat="1" ht="19.5" customHeight="1">
      <c r="A50" s="34" t="s">
        <v>26</v>
      </c>
      <c r="B50" s="20" t="s">
        <v>4</v>
      </c>
      <c r="C50" s="11">
        <f t="shared" si="0"/>
        <v>1300</v>
      </c>
      <c r="D50" s="25">
        <v>95</v>
      </c>
      <c r="E50" s="25">
        <v>115</v>
      </c>
      <c r="F50" s="25">
        <v>115</v>
      </c>
      <c r="G50" s="25">
        <v>115</v>
      </c>
      <c r="H50" s="25">
        <v>115</v>
      </c>
      <c r="I50" s="25">
        <v>95</v>
      </c>
      <c r="J50" s="25">
        <v>100</v>
      </c>
      <c r="K50" s="25">
        <v>100</v>
      </c>
      <c r="L50" s="25">
        <v>120</v>
      </c>
      <c r="M50" s="25">
        <v>115</v>
      </c>
      <c r="N50" s="25">
        <v>110</v>
      </c>
      <c r="O50" s="25">
        <v>105</v>
      </c>
    </row>
    <row r="51" spans="1:15" s="4" customFormat="1" ht="16.5" customHeight="1">
      <c r="A51" s="37"/>
      <c r="B51" s="20" t="s">
        <v>8</v>
      </c>
      <c r="C51" s="11">
        <f t="shared" si="0"/>
        <v>52104</v>
      </c>
      <c r="D51" s="25">
        <f aca="true" t="shared" si="38" ref="D51:I51">D50*38.21</f>
        <v>3629.9500000000003</v>
      </c>
      <c r="E51" s="25">
        <f t="shared" si="38"/>
        <v>4394.150000000001</v>
      </c>
      <c r="F51" s="25">
        <f t="shared" si="38"/>
        <v>4394.150000000001</v>
      </c>
      <c r="G51" s="25">
        <f t="shared" si="38"/>
        <v>4394.150000000001</v>
      </c>
      <c r="H51" s="25">
        <f t="shared" si="38"/>
        <v>4394.150000000001</v>
      </c>
      <c r="I51" s="25">
        <f t="shared" si="38"/>
        <v>3629.9500000000003</v>
      </c>
      <c r="J51" s="25">
        <f aca="true" t="shared" si="39" ref="J51:O51">J50*41.95</f>
        <v>4195</v>
      </c>
      <c r="K51" s="25">
        <f t="shared" si="39"/>
        <v>4195</v>
      </c>
      <c r="L51" s="25">
        <f t="shared" si="39"/>
        <v>5034</v>
      </c>
      <c r="M51" s="25">
        <f t="shared" si="39"/>
        <v>4824.25</v>
      </c>
      <c r="N51" s="25">
        <f t="shared" si="39"/>
        <v>4614.5</v>
      </c>
      <c r="O51" s="25">
        <f t="shared" si="39"/>
        <v>4404.75</v>
      </c>
    </row>
    <row r="52" spans="1:15" s="4" customFormat="1" ht="18" customHeight="1">
      <c r="A52" s="34" t="s">
        <v>34</v>
      </c>
      <c r="B52" s="3" t="s">
        <v>4</v>
      </c>
      <c r="C52" s="11">
        <f t="shared" si="0"/>
        <v>1100</v>
      </c>
      <c r="D52" s="25">
        <v>85</v>
      </c>
      <c r="E52" s="25">
        <v>85</v>
      </c>
      <c r="F52" s="25">
        <v>100</v>
      </c>
      <c r="G52" s="25">
        <v>110</v>
      </c>
      <c r="H52" s="25">
        <v>105</v>
      </c>
      <c r="I52" s="25">
        <v>90</v>
      </c>
      <c r="J52" s="25">
        <v>75</v>
      </c>
      <c r="K52" s="25">
        <v>75</v>
      </c>
      <c r="L52" s="25">
        <v>100</v>
      </c>
      <c r="M52" s="25">
        <v>95</v>
      </c>
      <c r="N52" s="25">
        <v>85</v>
      </c>
      <c r="O52" s="25">
        <v>95</v>
      </c>
    </row>
    <row r="53" spans="1:15" s="4" customFormat="1" ht="18.75" customHeight="1">
      <c r="A53" s="37"/>
      <c r="B53" s="3" t="s">
        <v>31</v>
      </c>
      <c r="C53" s="11">
        <f>D53+E53+F53+G53+H53+I53+J53+K53+L53+M53+N53+O53</f>
        <v>43994.50000000001</v>
      </c>
      <c r="D53" s="25">
        <f aca="true" t="shared" si="40" ref="D53:I53">D52*38.21</f>
        <v>3247.85</v>
      </c>
      <c r="E53" s="25">
        <f t="shared" si="40"/>
        <v>3247.85</v>
      </c>
      <c r="F53" s="25">
        <f t="shared" si="40"/>
        <v>3821</v>
      </c>
      <c r="G53" s="25">
        <f t="shared" si="40"/>
        <v>4203.1</v>
      </c>
      <c r="H53" s="25">
        <f t="shared" si="40"/>
        <v>4012.05</v>
      </c>
      <c r="I53" s="25">
        <f t="shared" si="40"/>
        <v>3438.9</v>
      </c>
      <c r="J53" s="25">
        <f aca="true" t="shared" si="41" ref="J53:O53">J52*41.95</f>
        <v>3146.25</v>
      </c>
      <c r="K53" s="25">
        <f t="shared" si="41"/>
        <v>3146.25</v>
      </c>
      <c r="L53" s="25">
        <f t="shared" si="41"/>
        <v>4195</v>
      </c>
      <c r="M53" s="25">
        <f t="shared" si="41"/>
        <v>3985.2500000000005</v>
      </c>
      <c r="N53" s="25">
        <f t="shared" si="41"/>
        <v>3565.7500000000005</v>
      </c>
      <c r="O53" s="25">
        <f t="shared" si="41"/>
        <v>3985.2500000000005</v>
      </c>
    </row>
    <row r="54" spans="1:15" s="4" customFormat="1" ht="18" customHeight="1">
      <c r="A54" s="34" t="s">
        <v>35</v>
      </c>
      <c r="B54" s="3" t="s">
        <v>4</v>
      </c>
      <c r="C54" s="11">
        <f>D54+E54+F54+G54+H54+I54+J54+K54+L54+M54+N54+O54</f>
        <v>300</v>
      </c>
      <c r="D54" s="25">
        <v>20</v>
      </c>
      <c r="E54" s="25">
        <v>25</v>
      </c>
      <c r="F54" s="25">
        <v>28</v>
      </c>
      <c r="G54" s="25">
        <v>30</v>
      </c>
      <c r="H54" s="25">
        <v>30</v>
      </c>
      <c r="I54" s="25">
        <v>20</v>
      </c>
      <c r="J54" s="25">
        <v>20</v>
      </c>
      <c r="K54" s="25">
        <v>20</v>
      </c>
      <c r="L54" s="25">
        <v>30</v>
      </c>
      <c r="M54" s="25">
        <v>27</v>
      </c>
      <c r="N54" s="25">
        <v>25</v>
      </c>
      <c r="O54" s="25">
        <v>25</v>
      </c>
    </row>
    <row r="55" spans="1:15" s="4" customFormat="1" ht="18.75" customHeight="1">
      <c r="A55" s="37"/>
      <c r="B55" s="3" t="s">
        <v>31</v>
      </c>
      <c r="C55" s="11">
        <f>D55+E55+F55+G55+H55+I55+J55+K55+L55+M55+N55+O55</f>
        <v>6557.700000000001</v>
      </c>
      <c r="D55" s="25">
        <f aca="true" t="shared" si="42" ref="D55:I55">D54*21.32</f>
        <v>426.4</v>
      </c>
      <c r="E55" s="25">
        <f t="shared" si="42"/>
        <v>533</v>
      </c>
      <c r="F55" s="25">
        <f t="shared" si="42"/>
        <v>596.96</v>
      </c>
      <c r="G55" s="25">
        <f t="shared" si="42"/>
        <v>639.6</v>
      </c>
      <c r="H55" s="25">
        <f t="shared" si="42"/>
        <v>639.6</v>
      </c>
      <c r="I55" s="25">
        <f t="shared" si="42"/>
        <v>426.4</v>
      </c>
      <c r="J55" s="25">
        <f aca="true" t="shared" si="43" ref="J55:O55">J54*22.42</f>
        <v>448.40000000000003</v>
      </c>
      <c r="K55" s="25">
        <f t="shared" si="43"/>
        <v>448.40000000000003</v>
      </c>
      <c r="L55" s="25">
        <f t="shared" si="43"/>
        <v>672.6</v>
      </c>
      <c r="M55" s="25">
        <f t="shared" si="43"/>
        <v>605.34</v>
      </c>
      <c r="N55" s="25">
        <f t="shared" si="43"/>
        <v>560.5</v>
      </c>
      <c r="O55" s="25">
        <f t="shared" si="43"/>
        <v>560.5</v>
      </c>
    </row>
    <row r="56" spans="1:15" s="19" customFormat="1" ht="18" customHeight="1">
      <c r="A56" s="34" t="s">
        <v>36</v>
      </c>
      <c r="B56" s="3" t="s">
        <v>4</v>
      </c>
      <c r="C56" s="11">
        <f t="shared" si="0"/>
        <v>900</v>
      </c>
      <c r="D56" s="25">
        <v>72</v>
      </c>
      <c r="E56" s="25">
        <v>76</v>
      </c>
      <c r="F56" s="25">
        <v>89</v>
      </c>
      <c r="G56" s="25">
        <v>98</v>
      </c>
      <c r="H56" s="25">
        <v>78</v>
      </c>
      <c r="I56" s="25">
        <v>65</v>
      </c>
      <c r="J56" s="25">
        <v>60</v>
      </c>
      <c r="K56" s="25">
        <v>55</v>
      </c>
      <c r="L56" s="25">
        <v>92</v>
      </c>
      <c r="M56" s="25">
        <v>74</v>
      </c>
      <c r="N56" s="25">
        <v>73</v>
      </c>
      <c r="O56" s="25">
        <v>68</v>
      </c>
    </row>
    <row r="57" spans="1:15" s="19" customFormat="1" ht="22.5" customHeight="1">
      <c r="A57" s="35"/>
      <c r="B57" s="3" t="s">
        <v>31</v>
      </c>
      <c r="C57" s="11">
        <f t="shared" si="0"/>
        <v>25141.559999999998</v>
      </c>
      <c r="D57" s="25">
        <f aca="true" t="shared" si="44" ref="D57:I57">D56*27.71</f>
        <v>1995.1200000000001</v>
      </c>
      <c r="E57" s="25">
        <f t="shared" si="44"/>
        <v>2105.96</v>
      </c>
      <c r="F57" s="25">
        <f t="shared" si="44"/>
        <v>2466.19</v>
      </c>
      <c r="G57" s="25">
        <f t="shared" si="44"/>
        <v>2715.58</v>
      </c>
      <c r="H57" s="25">
        <f t="shared" si="44"/>
        <v>2161.38</v>
      </c>
      <c r="I57" s="25">
        <f t="shared" si="44"/>
        <v>1801.15</v>
      </c>
      <c r="J57" s="25">
        <f aca="true" t="shared" si="45" ref="J57:O57">J56*28.19</f>
        <v>1691.4</v>
      </c>
      <c r="K57" s="25">
        <f t="shared" si="45"/>
        <v>1550.45</v>
      </c>
      <c r="L57" s="25">
        <f t="shared" si="45"/>
        <v>2593.48</v>
      </c>
      <c r="M57" s="25">
        <f t="shared" si="45"/>
        <v>2086.06</v>
      </c>
      <c r="N57" s="25">
        <f t="shared" si="45"/>
        <v>2057.87</v>
      </c>
      <c r="O57" s="25">
        <f t="shared" si="45"/>
        <v>1916.92</v>
      </c>
    </row>
    <row r="58" spans="1:15" s="6" customFormat="1" ht="12.75">
      <c r="A58" s="30" t="s">
        <v>6</v>
      </c>
      <c r="B58" s="7" t="s">
        <v>4</v>
      </c>
      <c r="C58" s="11">
        <f>SUM(C40,C42,C44,C46,C48,C50,C52,C54,C56,)</f>
        <v>9052</v>
      </c>
      <c r="D58" s="11">
        <f>SUM(D40,D42,D44,D46,D48,D50,D52,D54,D56,)</f>
        <v>697</v>
      </c>
      <c r="E58" s="11">
        <f aca="true" t="shared" si="46" ref="E58:O58">SUM(E40,E42,E44,E46,E48,E50,E52,E54,E56,)</f>
        <v>761</v>
      </c>
      <c r="F58" s="11">
        <f t="shared" si="46"/>
        <v>807</v>
      </c>
      <c r="G58" s="11">
        <f t="shared" si="46"/>
        <v>848</v>
      </c>
      <c r="H58" s="11">
        <f t="shared" si="46"/>
        <v>812</v>
      </c>
      <c r="I58" s="11">
        <f t="shared" si="46"/>
        <v>680</v>
      </c>
      <c r="J58" s="11">
        <f t="shared" si="46"/>
        <v>650</v>
      </c>
      <c r="K58" s="11">
        <f t="shared" si="46"/>
        <v>605</v>
      </c>
      <c r="L58" s="11">
        <f t="shared" si="46"/>
        <v>842</v>
      </c>
      <c r="M58" s="11">
        <f t="shared" si="46"/>
        <v>819</v>
      </c>
      <c r="N58" s="11">
        <f t="shared" si="46"/>
        <v>778</v>
      </c>
      <c r="O58" s="11">
        <f t="shared" si="46"/>
        <v>753</v>
      </c>
    </row>
    <row r="59" spans="1:15" s="6" customFormat="1" ht="12.75">
      <c r="A59" s="31"/>
      <c r="B59" s="7" t="s">
        <v>31</v>
      </c>
      <c r="C59" s="11">
        <f>SUM(C41,C43,C45,C47,C49,C51,C53,C55,C57)</f>
        <v>308010.30000000005</v>
      </c>
      <c r="D59" s="11">
        <f>SUM(D41,D43,D45,D47,D49,D51,D53,D55,D57)</f>
        <v>22739.12</v>
      </c>
      <c r="E59" s="11">
        <f aca="true" t="shared" si="47" ref="E59:O59">SUM(E41,E43,E45,E47,E49,E51,E53,E55,E57)</f>
        <v>24752.26</v>
      </c>
      <c r="F59" s="11">
        <f t="shared" si="47"/>
        <v>26212.05</v>
      </c>
      <c r="G59" s="11">
        <f t="shared" si="47"/>
        <v>27455.230000000003</v>
      </c>
      <c r="H59" s="11">
        <f t="shared" si="47"/>
        <v>26332.81</v>
      </c>
      <c r="I59" s="11">
        <f t="shared" si="47"/>
        <v>22300.000000000004</v>
      </c>
      <c r="J59" s="11">
        <f t="shared" si="47"/>
        <v>23230.700000000004</v>
      </c>
      <c r="K59" s="11">
        <f t="shared" si="47"/>
        <v>21752.4</v>
      </c>
      <c r="L59" s="11">
        <f t="shared" si="47"/>
        <v>29762.079999999998</v>
      </c>
      <c r="M59" s="11">
        <f t="shared" si="47"/>
        <v>29021.06</v>
      </c>
      <c r="N59" s="11">
        <f t="shared" si="47"/>
        <v>27655.52</v>
      </c>
      <c r="O59" s="11">
        <f t="shared" si="47"/>
        <v>26797.07</v>
      </c>
    </row>
    <row r="60" spans="1:15" s="6" customFormat="1" ht="19.5" customHeight="1">
      <c r="A60" s="30" t="s">
        <v>7</v>
      </c>
      <c r="B60" s="7" t="s">
        <v>4</v>
      </c>
      <c r="C60" s="11">
        <f>C38+C58</f>
        <v>17818.4</v>
      </c>
      <c r="D60" s="11">
        <f aca="true" t="shared" si="48" ref="D60:O60">D38+D58</f>
        <v>1502.2</v>
      </c>
      <c r="E60" s="11">
        <f t="shared" si="48"/>
        <v>1604.2</v>
      </c>
      <c r="F60" s="11">
        <f t="shared" si="48"/>
        <v>1631.2</v>
      </c>
      <c r="G60" s="11">
        <f t="shared" si="48"/>
        <v>1663.2</v>
      </c>
      <c r="H60" s="11">
        <f t="shared" si="48"/>
        <v>1582.2</v>
      </c>
      <c r="I60" s="11">
        <f t="shared" si="48"/>
        <v>1205.2</v>
      </c>
      <c r="J60" s="11">
        <f t="shared" si="48"/>
        <v>1155.2</v>
      </c>
      <c r="K60" s="11">
        <f t="shared" si="48"/>
        <v>1061.2</v>
      </c>
      <c r="L60" s="11">
        <f t="shared" si="48"/>
        <v>1684.2</v>
      </c>
      <c r="M60" s="11">
        <f t="shared" si="48"/>
        <v>1640.2</v>
      </c>
      <c r="N60" s="11">
        <f t="shared" si="48"/>
        <v>1545.2</v>
      </c>
      <c r="O60" s="11">
        <f t="shared" si="48"/>
        <v>1544.2</v>
      </c>
    </row>
    <row r="61" spans="1:15" s="6" customFormat="1" ht="18" customHeight="1">
      <c r="A61" s="31"/>
      <c r="B61" s="7" t="s">
        <v>31</v>
      </c>
      <c r="C61" s="11">
        <f>C39+C59</f>
        <v>587289.4280000001</v>
      </c>
      <c r="D61" s="11">
        <f aca="true" t="shared" si="49" ref="D61:O61">D39+D59</f>
        <v>47503.844</v>
      </c>
      <c r="E61" s="11">
        <f t="shared" si="49"/>
        <v>50592.013999999996</v>
      </c>
      <c r="F61" s="11">
        <f t="shared" si="49"/>
        <v>51654.254</v>
      </c>
      <c r="G61" s="11">
        <f t="shared" si="49"/>
        <v>52927.974</v>
      </c>
      <c r="H61" s="11">
        <f t="shared" si="49"/>
        <v>50498.094000000005</v>
      </c>
      <c r="I61" s="11">
        <f t="shared" si="49"/>
        <v>38196.704000000005</v>
      </c>
      <c r="J61" s="11">
        <f t="shared" si="49"/>
        <v>39399.64400000001</v>
      </c>
      <c r="K61" s="11">
        <f t="shared" si="49"/>
        <v>36553.664000000004</v>
      </c>
      <c r="L61" s="11">
        <f t="shared" si="49"/>
        <v>57709.244</v>
      </c>
      <c r="M61" s="11">
        <f t="shared" si="49"/>
        <v>56106.804000000004</v>
      </c>
      <c r="N61" s="11">
        <f t="shared" si="49"/>
        <v>52979.454</v>
      </c>
      <c r="O61" s="11">
        <f t="shared" si="49"/>
        <v>53167.734000000004</v>
      </c>
    </row>
    <row r="62" spans="1:15" s="4" customFormat="1" ht="15.75" customHeight="1">
      <c r="A62" s="26" t="s">
        <v>37</v>
      </c>
      <c r="B62" s="3" t="s">
        <v>4</v>
      </c>
      <c r="C62" s="11">
        <f>D62+E62+F62+G62+H62+I62+J62+K62+L62+M62+N62+O62</f>
        <v>24</v>
      </c>
      <c r="D62" s="25">
        <v>2</v>
      </c>
      <c r="E62" s="25">
        <v>2</v>
      </c>
      <c r="F62" s="25">
        <v>2</v>
      </c>
      <c r="G62" s="25">
        <v>2</v>
      </c>
      <c r="H62" s="25">
        <v>2</v>
      </c>
      <c r="I62" s="25">
        <v>2</v>
      </c>
      <c r="J62" s="25">
        <v>2</v>
      </c>
      <c r="K62" s="25">
        <v>2</v>
      </c>
      <c r="L62" s="25">
        <v>2</v>
      </c>
      <c r="M62" s="25">
        <v>2</v>
      </c>
      <c r="N62" s="25">
        <v>2</v>
      </c>
      <c r="O62" s="25">
        <v>2</v>
      </c>
    </row>
    <row r="63" spans="1:15" s="4" customFormat="1" ht="24.75" customHeight="1">
      <c r="A63" s="36"/>
      <c r="B63" s="3" t="s">
        <v>8</v>
      </c>
      <c r="C63" s="11">
        <f>D63+E63+F63+G63+H63+I63+J63+K63+L63+M63+N63+O63</f>
        <v>961.92</v>
      </c>
      <c r="D63" s="25">
        <f aca="true" t="shared" si="50" ref="D63:I63">D62*38.21</f>
        <v>76.42</v>
      </c>
      <c r="E63" s="25">
        <f t="shared" si="50"/>
        <v>76.42</v>
      </c>
      <c r="F63" s="25">
        <f t="shared" si="50"/>
        <v>76.42</v>
      </c>
      <c r="G63" s="25">
        <f t="shared" si="50"/>
        <v>76.42</v>
      </c>
      <c r="H63" s="25">
        <f t="shared" si="50"/>
        <v>76.42</v>
      </c>
      <c r="I63" s="25">
        <f t="shared" si="50"/>
        <v>76.42</v>
      </c>
      <c r="J63" s="25">
        <f aca="true" t="shared" si="51" ref="J63:O63">J62*41.95</f>
        <v>83.9</v>
      </c>
      <c r="K63" s="25">
        <f t="shared" si="51"/>
        <v>83.9</v>
      </c>
      <c r="L63" s="25">
        <f t="shared" si="51"/>
        <v>83.9</v>
      </c>
      <c r="M63" s="25">
        <f t="shared" si="51"/>
        <v>83.9</v>
      </c>
      <c r="N63" s="25">
        <f t="shared" si="51"/>
        <v>83.9</v>
      </c>
      <c r="O63" s="25">
        <f t="shared" si="51"/>
        <v>83.9</v>
      </c>
    </row>
    <row r="64" spans="1:15" s="6" customFormat="1" ht="12.75" customHeight="1">
      <c r="A64" s="30" t="s">
        <v>20</v>
      </c>
      <c r="B64" s="7" t="s">
        <v>4</v>
      </c>
      <c r="C64" s="11">
        <f aca="true" t="shared" si="52" ref="C64:O64">C12+C14+C16+C18+C60+C62</f>
        <v>18998.4</v>
      </c>
      <c r="D64" s="11">
        <f t="shared" si="52"/>
        <v>1600.5</v>
      </c>
      <c r="E64" s="11">
        <f t="shared" si="52"/>
        <v>1703.1000000000001</v>
      </c>
      <c r="F64" s="11">
        <f t="shared" si="52"/>
        <v>1730.1000000000001</v>
      </c>
      <c r="G64" s="11">
        <f t="shared" si="52"/>
        <v>1761.1000000000001</v>
      </c>
      <c r="H64" s="11">
        <f t="shared" si="52"/>
        <v>1680.1000000000001</v>
      </c>
      <c r="I64" s="11">
        <f t="shared" si="52"/>
        <v>1303.1000000000001</v>
      </c>
      <c r="J64" s="11">
        <f t="shared" si="52"/>
        <v>1253.1000000000001</v>
      </c>
      <c r="K64" s="11">
        <f t="shared" si="52"/>
        <v>1159.1000000000001</v>
      </c>
      <c r="L64" s="11">
        <f t="shared" si="52"/>
        <v>1782.1000000000001</v>
      </c>
      <c r="M64" s="11">
        <f t="shared" si="52"/>
        <v>1739.1000000000001</v>
      </c>
      <c r="N64" s="11">
        <f t="shared" si="52"/>
        <v>1644.1000000000001</v>
      </c>
      <c r="O64" s="11">
        <f t="shared" si="52"/>
        <v>1642.9</v>
      </c>
    </row>
    <row r="65" spans="1:15" s="6" customFormat="1" ht="18" customHeight="1">
      <c r="A65" s="31"/>
      <c r="B65" s="7" t="s">
        <v>8</v>
      </c>
      <c r="C65" s="11">
        <f aca="true" t="shared" si="53" ref="C65:O65">C13+C15+C17+C19+C61+C63</f>
        <v>634552.4780000001</v>
      </c>
      <c r="D65" s="11">
        <f t="shared" si="53"/>
        <v>51254.57399999999</v>
      </c>
      <c r="E65" s="11">
        <f t="shared" si="53"/>
        <v>54365.626</v>
      </c>
      <c r="F65" s="11">
        <f t="shared" si="53"/>
        <v>55427.866</v>
      </c>
      <c r="G65" s="11">
        <f t="shared" si="53"/>
        <v>56663.376000000004</v>
      </c>
      <c r="H65" s="11">
        <f t="shared" si="53"/>
        <v>54233.49600000001</v>
      </c>
      <c r="I65" s="11">
        <f t="shared" si="53"/>
        <v>41932.10600000001</v>
      </c>
      <c r="J65" s="11">
        <f t="shared" si="53"/>
        <v>43506.549000000006</v>
      </c>
      <c r="K65" s="11">
        <f t="shared" si="53"/>
        <v>40660.569</v>
      </c>
      <c r="L65" s="11">
        <f t="shared" si="53"/>
        <v>61816.149</v>
      </c>
      <c r="M65" s="11">
        <f t="shared" si="53"/>
        <v>60255.65900000001</v>
      </c>
      <c r="N65" s="11">
        <f t="shared" si="53"/>
        <v>57128.309</v>
      </c>
      <c r="O65" s="11">
        <f t="shared" si="53"/>
        <v>57308.19900000001</v>
      </c>
    </row>
    <row r="66" spans="1:19" ht="12.75">
      <c r="A66" s="12"/>
      <c r="B66" s="12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8"/>
      <c r="R66" s="18"/>
      <c r="S66" s="18"/>
    </row>
    <row r="67" spans="1:15" ht="12.75">
      <c r="A67" s="44"/>
      <c r="B67" s="10"/>
      <c r="C67" s="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4" ht="12.75">
      <c r="A68" s="44"/>
      <c r="B68" s="10"/>
      <c r="C68" s="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44"/>
      <c r="B69" s="10"/>
      <c r="C69" s="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44"/>
      <c r="B70" s="10"/>
      <c r="C70" s="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.75">
      <c r="A71" s="44"/>
      <c r="B71" s="10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44"/>
      <c r="B72" s="10"/>
      <c r="C72" s="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44"/>
      <c r="B73" s="10"/>
      <c r="C73" s="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44"/>
      <c r="B74" s="10"/>
      <c r="C74" s="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/>
  <mergeCells count="41">
    <mergeCell ref="A20:A21"/>
    <mergeCell ref="A30:A31"/>
    <mergeCell ref="A26:A27"/>
    <mergeCell ref="A28:A29"/>
    <mergeCell ref="J1:O1"/>
    <mergeCell ref="A32:A33"/>
    <mergeCell ref="A12:A13"/>
    <mergeCell ref="A14:A15"/>
    <mergeCell ref="A18:A19"/>
    <mergeCell ref="C10:C11"/>
    <mergeCell ref="D10:O10"/>
    <mergeCell ref="A22:A23"/>
    <mergeCell ref="A16:A17"/>
    <mergeCell ref="A7:O7"/>
    <mergeCell ref="A34:A35"/>
    <mergeCell ref="A71:A72"/>
    <mergeCell ref="A73:A74"/>
    <mergeCell ref="A67:A68"/>
    <mergeCell ref="A64:A65"/>
    <mergeCell ref="A62:A63"/>
    <mergeCell ref="A69:A70"/>
    <mergeCell ref="A46:A47"/>
    <mergeCell ref="A10:A11"/>
    <mergeCell ref="A50:A51"/>
    <mergeCell ref="A3:O3"/>
    <mergeCell ref="A58:A59"/>
    <mergeCell ref="A24:A25"/>
    <mergeCell ref="A4:O4"/>
    <mergeCell ref="A5:O5"/>
    <mergeCell ref="A6:O6"/>
    <mergeCell ref="A54:A55"/>
    <mergeCell ref="A48:A49"/>
    <mergeCell ref="B10:B11"/>
    <mergeCell ref="A60:A61"/>
    <mergeCell ref="A42:A43"/>
    <mergeCell ref="A56:A57"/>
    <mergeCell ref="A36:A37"/>
    <mergeCell ref="A38:A39"/>
    <mergeCell ref="A40:A41"/>
    <mergeCell ref="A52:A53"/>
    <mergeCell ref="A44:A45"/>
  </mergeCells>
  <printOptions/>
  <pageMargins left="0" right="0" top="0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AMMRUSER</cp:lastModifiedBy>
  <cp:lastPrinted>2023-10-12T05:56:45Z</cp:lastPrinted>
  <dcterms:created xsi:type="dcterms:W3CDTF">2009-09-10T03:29:25Z</dcterms:created>
  <dcterms:modified xsi:type="dcterms:W3CDTF">2023-10-17T04:29:15Z</dcterms:modified>
  <cp:category/>
  <cp:version/>
  <cp:contentType/>
  <cp:contentStatus/>
</cp:coreProperties>
</file>